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<sst xmlns="http://schemas.openxmlformats.org/spreadsheetml/2006/main" count="147" uniqueCount="61">
  <si>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</si>
  <si>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</si>
  <si>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</si>
  <si>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</si>
  <si>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</si>
  <si>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</si>
  <si>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</si>
  <si>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</si>
  <si>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</si>
  <si>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</si>
  <si>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</si>
  <si>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折流板</t>
  </si>
  <si>
    <t>350.148-2-14</t>
  </si>
  <si>
    <t>φ595，T=6</t>
  </si>
  <si>
    <t>S30408</t>
  </si>
  <si>
    <t>件</t>
  </si>
  <si>
    <t>260022001/3</t>
  </si>
  <si>
    <t>按图钻孔、倒角</t>
  </si>
  <si>
    <t>350.148-3-1</t>
  </si>
  <si>
    <t>φ695，T=6</t>
  </si>
  <si>
    <t>260022002/4</t>
  </si>
  <si>
    <t>试板</t>
  </si>
  <si>
    <t>/</t>
  </si>
  <si>
    <t>300x150x36</t>
  </si>
  <si>
    <t>S31008</t>
  </si>
  <si>
    <t>250512061~64</t>
  </si>
  <si>
    <t>按图加工坡口</t>
  </si>
  <si>
    <t>428x304x30</t>
  </si>
  <si>
    <t>Q345R</t>
  </si>
  <si>
    <t>260033003/4</t>
  </si>
  <si>
    <t>奇数折流板</t>
  </si>
  <si>
    <t>350.141-3-1</t>
  </si>
  <si>
    <t>φ695.5，T=6</t>
  </si>
  <si>
    <t>偶数折流板</t>
  </si>
  <si>
    <t>350.141-2-1</t>
  </si>
  <si>
    <t>φ446.5，T=6</t>
  </si>
  <si>
    <t>26048DD01EQ01DW02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</si>
  <si>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</si>
  <si>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3.付款方式：承兑结算，货到验收合格、发票到后45日内支付货款。（若有偏离，请注明）
4.委托方提供材料，刨花可抵扣加工费。
5.交货期：陆续发货，20天内交完。</t>
    </r>
  </si>
  <si>
    <t>报价日期：</t>
  </si>
  <si>
    <t>交货期：</t>
  </si>
  <si>
    <t>报价有效期：</t>
  </si>
  <si>
    <t>报价联系人：</t>
  </si>
  <si>
    <t>密封膨胀板</t>
  </si>
  <si>
    <t>15SCG2303-2-1-1-5</t>
  </si>
  <si>
    <t>2710x1340x4</t>
  </si>
  <si>
    <t>按图钻孔、折边</t>
  </si>
  <si>
    <t>15SCG2303-1-1-1-3</t>
  </si>
  <si>
    <t>3070x1240x4</t>
  </si>
  <si>
    <t>15SCG2406-2-1-1-5</t>
  </si>
  <si>
    <t>3208x3195x4</t>
  </si>
  <si>
    <t>15SCG2406-3-1-1-5</t>
  </si>
  <si>
    <t>3220x2565x4</t>
  </si>
  <si>
    <t>15SCG2406-2-2-1-5</t>
  </si>
  <si>
    <t>3208x1440x4</t>
  </si>
  <si>
    <t>2405210084、2405210085</t>
  </si>
  <si>
    <t>15SCG2410-2-1-8</t>
  </si>
  <si>
    <t>3130x1395x4</t>
  </si>
  <si>
    <t>15SCG2410-2-2-4</t>
  </si>
  <si>
    <t>3060x1320x4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</si>
  <si>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4.委托方提供材料，刨花可抵扣加工费。
5.交货期：15天。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</si>
</sst>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2" borderId="6" xfId="0" applyFont="1" applyFill="1" applyBorder="1" applyAlignment="1" applyProtection="1">
      <alignment horizontal="center" vertical="center" wrapText="1" shrinkToFit="1"/>
      <protection locked="0"/>
    </xf>
    <xf numFmtId="176" fontId="2" fillId="2" borderId="2" xfId="0" applyNumberFormat="1" applyFont="1" applyFill="1" applyBorder="1" applyAlignment="1" applyProtection="1">
      <alignment horizontal="center" vertical="center"/>
      <protection locked="0"/>
    </xf>
    <xf numFmtId="176" fontId="2" fillId="2" borderId="7" xfId="0" applyNumberFormat="1" applyFont="1" applyFill="1" applyBorder="1" applyAlignment="1" applyProtection="1">
      <alignment horizontal="center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3"/>
  <sheetViews>
    <sheetView tabSelected="1" workbookViewId="0">
      <selection activeCell="A16" sqref="A16:J19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3.5" customWidth="1"/>
    <col min="10" max="10" width="31.5" customWidth="1"/>
    <col min="11" max="11" width="12.8166666666667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51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4" t="s">
        <v>9</v>
      </c>
      <c r="J3" s="5" t="s">
        <v>10</v>
      </c>
    </row>
    <row r="4" ht="23" customHeight="1" spans="1:10">
      <c r="A4" s="6" t="s">
        <v>11</v>
      </c>
      <c r="B4" s="6" t="s">
        <v>12</v>
      </c>
      <c r="C4" s="7" t="s">
        <v>13</v>
      </c>
      <c r="D4" s="6" t="s">
        <v>14</v>
      </c>
      <c r="E4" s="6" t="s">
        <v>15</v>
      </c>
      <c r="F4" s="6">
        <v>34</v>
      </c>
      <c r="G4" s="6"/>
      <c r="H4" s="6">
        <f t="shared" ref="H4:H14" si="0">F4*G4</f>
        <v>0</v>
      </c>
      <c r="I4" s="8" t="s">
        <v>16</v>
      </c>
      <c r="J4" s="7" t="s">
        <v>17</v>
      </c>
    </row>
    <row r="5" ht="23" customHeight="1" spans="1:10">
      <c r="A5" s="6" t="s">
        <v>11</v>
      </c>
      <c r="B5" s="6" t="s">
        <v>18</v>
      </c>
      <c r="C5" s="7" t="s">
        <v>19</v>
      </c>
      <c r="D5" s="6" t="s">
        <v>14</v>
      </c>
      <c r="E5" s="6" t="s">
        <v>15</v>
      </c>
      <c r="F5" s="6">
        <v>54</v>
      </c>
      <c r="G5" s="6"/>
      <c r="H5" s="6">
        <f t="shared" si="0"/>
        <v>0</v>
      </c>
      <c r="I5" s="8" t="s">
        <v>20</v>
      </c>
      <c r="J5" s="7" t="s">
        <v>17</v>
      </c>
    </row>
    <row r="6" ht="23" customHeight="1" spans="1:10">
      <c r="A6" s="6" t="s">
        <v>21</v>
      </c>
      <c r="B6" s="6" t="s">
        <v>22</v>
      </c>
      <c r="C6" s="7" t="s">
        <v>23</v>
      </c>
      <c r="D6" s="6" t="s">
        <v>24</v>
      </c>
      <c r="E6" s="6" t="s">
        <v>15</v>
      </c>
      <c r="F6" s="6">
        <v>4</v>
      </c>
      <c r="G6" s="6"/>
      <c r="H6" s="6">
        <f t="shared" si="0"/>
        <v>0</v>
      </c>
      <c r="I6" s="8" t="s">
        <v>25</v>
      </c>
      <c r="J6" s="7" t="s">
        <v>26</v>
      </c>
    </row>
    <row r="7" ht="23" customHeight="1" spans="1:10">
      <c r="A7" s="6" t="s">
        <v>21</v>
      </c>
      <c r="B7" s="6" t="s">
        <v>22</v>
      </c>
      <c r="C7" s="7" t="s">
        <v>23</v>
      </c>
      <c r="D7" s="6" t="s">
        <v>24</v>
      </c>
      <c r="E7" s="6" t="s">
        <v>15</v>
      </c>
      <c r="F7" s="6">
        <v>6</v>
      </c>
      <c r="G7" s="6"/>
      <c r="H7" s="6">
        <f t="shared" si="0"/>
        <v>0</v>
      </c>
      <c r="I7" s="16"/>
      <c r="J7" s="7" t="s">
        <v>26</v>
      </c>
    </row>
    <row r="8" ht="23" customHeight="1" spans="1:10">
      <c r="A8" s="6" t="s">
        <v>21</v>
      </c>
      <c r="B8" s="6" t="s">
        <v>22</v>
      </c>
      <c r="C8" s="7" t="s">
        <v>23</v>
      </c>
      <c r="D8" s="6" t="s">
        <v>24</v>
      </c>
      <c r="E8" s="6" t="s">
        <v>15</v>
      </c>
      <c r="F8" s="6">
        <v>2</v>
      </c>
      <c r="G8" s="6"/>
      <c r="H8" s="6">
        <f t="shared" si="0"/>
        <v>0</v>
      </c>
      <c r="I8" s="16"/>
      <c r="J8" s="7" t="s">
        <v>26</v>
      </c>
    </row>
    <row r="9" ht="26" customHeight="1" spans="1:10">
      <c r="A9" s="6" t="s">
        <v>21</v>
      </c>
      <c r="B9" s="6" t="s">
        <v>22</v>
      </c>
      <c r="C9" s="6" t="s">
        <v>27</v>
      </c>
      <c r="D9" s="6" t="s">
        <v>28</v>
      </c>
      <c r="E9" s="6" t="s">
        <v>15</v>
      </c>
      <c r="F9" s="12">
        <v>3</v>
      </c>
      <c r="G9" s="12"/>
      <c r="H9" s="6">
        <f t="shared" si="0"/>
        <v>0</v>
      </c>
      <c r="I9" s="12" t="s">
        <v>29</v>
      </c>
      <c r="J9" s="7" t="s">
        <v>26</v>
      </c>
    </row>
    <row r="10" ht="26" customHeight="1" spans="1:10">
      <c r="A10" s="6" t="s">
        <v>30</v>
      </c>
      <c r="B10" s="6" t="s">
        <v>31</v>
      </c>
      <c r="C10" s="6" t="s">
        <v>32</v>
      </c>
      <c r="D10" s="6" t="s">
        <v>24</v>
      </c>
      <c r="E10" s="6" t="s">
        <v>15</v>
      </c>
      <c r="F10" s="12">
        <v>17</v>
      </c>
      <c r="G10" s="12"/>
      <c r="H10" s="6">
        <f t="shared" si="0"/>
        <v>0</v>
      </c>
      <c r="I10" s="17">
        <v>250483135</v>
      </c>
      <c r="J10" s="7" t="s">
        <v>17</v>
      </c>
    </row>
    <row r="11" ht="26" customHeight="1" spans="1:10">
      <c r="A11" s="6" t="s">
        <v>33</v>
      </c>
      <c r="B11" s="6" t="s">
        <v>31</v>
      </c>
      <c r="C11" s="6" t="s">
        <v>32</v>
      </c>
      <c r="D11" s="6" t="s">
        <v>24</v>
      </c>
      <c r="E11" s="6" t="s">
        <v>15</v>
      </c>
      <c r="F11" s="12">
        <v>16</v>
      </c>
      <c r="G11" s="12"/>
      <c r="H11" s="6">
        <f t="shared" si="0"/>
        <v>0</v>
      </c>
      <c r="I11" s="18"/>
      <c r="J11" s="7" t="s">
        <v>17</v>
      </c>
    </row>
    <row r="12" ht="26" customHeight="1" spans="1:10">
      <c r="A12" s="6" t="s">
        <v>30</v>
      </c>
      <c r="B12" s="6" t="s">
        <v>34</v>
      </c>
      <c r="C12" s="6" t="s">
        <v>35</v>
      </c>
      <c r="D12" s="6" t="s">
        <v>24</v>
      </c>
      <c r="E12" s="6" t="s">
        <v>15</v>
      </c>
      <c r="F12" s="12">
        <v>9</v>
      </c>
      <c r="G12" s="12"/>
      <c r="H12" s="6">
        <f t="shared" si="0"/>
        <v>0</v>
      </c>
      <c r="I12" s="17">
        <v>250482052</v>
      </c>
      <c r="J12" s="7" t="s">
        <v>17</v>
      </c>
    </row>
    <row r="13" ht="26" customHeight="1" spans="1:10">
      <c r="A13" s="6" t="s">
        <v>33</v>
      </c>
      <c r="B13" s="6" t="s">
        <v>34</v>
      </c>
      <c r="C13" s="6" t="s">
        <v>35</v>
      </c>
      <c r="D13" s="6" t="s">
        <v>24</v>
      </c>
      <c r="E13" s="6" t="s">
        <v>15</v>
      </c>
      <c r="F13" s="12">
        <v>8</v>
      </c>
      <c r="G13" s="12"/>
      <c r="H13" s="6">
        <f t="shared" si="0"/>
        <v>0</v>
      </c>
      <c r="I13" s="18"/>
      <c r="J13" s="7" t="s">
        <v>17</v>
      </c>
    </row>
    <row r="14" ht="26" customHeight="1" spans="1:10">
      <c r="A14" s="6" t="s">
        <v>11</v>
      </c>
      <c r="B14" s="6" t="s">
        <v>36</v>
      </c>
      <c r="C14" s="6" t="s">
        <v>19</v>
      </c>
      <c r="D14" s="6" t="s">
        <v>14</v>
      </c>
      <c r="E14" s="6" t="s">
        <v>15</v>
      </c>
      <c r="F14" s="12">
        <v>16</v>
      </c>
      <c r="G14" s="12"/>
      <c r="H14" s="6">
        <f t="shared" si="0"/>
        <v>0</v>
      </c>
      <c r="I14" s="18">
        <v>260102008</v>
      </c>
      <c r="J14" s="7" t="s">
        <v>17</v>
      </c>
    </row>
    <row r="15" ht="26" customHeight="1" spans="1:10">
      <c r="A15" s="9" t="s">
        <v>37</v>
      </c>
      <c r="B15" s="10"/>
      <c r="C15" s="10"/>
      <c r="D15" s="10"/>
      <c r="E15" s="11"/>
      <c r="F15" s="12">
        <f>SUM(F4:F14)</f>
        <v>169</v>
      </c>
      <c r="G15" s="12"/>
      <c r="H15" s="13">
        <f>SUM(H4:H14)</f>
        <v>0</v>
      </c>
      <c r="I15" s="12"/>
      <c r="J15" s="2"/>
    </row>
    <row r="16" spans="1:10">
      <c r="A16" s="14" t="s">
        <v>38</v>
      </c>
      <c r="B16" s="14"/>
      <c r="C16" s="15"/>
      <c r="D16" s="15"/>
      <c r="E16" s="15"/>
      <c r="F16" s="15"/>
      <c r="G16" s="15"/>
      <c r="H16" s="15"/>
      <c r="I16" s="15"/>
      <c r="J16" s="15"/>
    </row>
    <row r="17" spans="1:10">
      <c r="A17" s="15"/>
      <c r="B17" s="15"/>
      <c r="C17" s="15"/>
      <c r="D17" s="15"/>
      <c r="E17" s="15"/>
      <c r="F17" s="15"/>
      <c r="G17" s="15"/>
      <c r="H17" s="15"/>
      <c r="I17" s="15"/>
      <c r="J17" s="15"/>
    </row>
    <row r="18" spans="1:10">
      <c r="A18" s="15"/>
      <c r="B18" s="15"/>
      <c r="C18" s="15"/>
      <c r="D18" s="15"/>
      <c r="E18" s="15"/>
      <c r="F18" s="15"/>
      <c r="G18" s="15"/>
      <c r="H18" s="15"/>
      <c r="I18" s="15"/>
      <c r="J18" s="15"/>
    </row>
    <row r="19" ht="40" customHeight="1" spans="1:10">
      <c r="A19" s="15"/>
      <c r="B19" s="15"/>
      <c r="C19" s="15"/>
      <c r="D19" s="15"/>
      <c r="E19" s="15"/>
      <c r="F19" s="15"/>
      <c r="G19" s="15"/>
      <c r="H19" s="15"/>
      <c r="I19" s="15"/>
      <c r="J19" s="15"/>
    </row>
    <row r="20" spans="1:10">
      <c r="C20" t="s">
        <v>39</v>
      </c>
    </row>
    <row r="21" spans="1:10">
      <c r="C21" t="s">
        <v>40</v>
      </c>
    </row>
    <row r="22" spans="1:10">
      <c r="C22" t="s">
        <v>41</v>
      </c>
    </row>
    <row r="23" spans="1:10">
      <c r="C23" t="s">
        <v>42</v>
      </c>
    </row>
  </sheetData>
  <mergeCells count="6">
    <mergeCell ref="A15:E15"/>
    <mergeCell ref="I6:I8"/>
    <mergeCell ref="I10:I11"/>
    <mergeCell ref="I12:I13"/>
    <mergeCell ref="A1:J2"/>
    <mergeCell ref="A16:J19"/>
  </mergeCells>
  <pageMargins left="0.318055555555556" right="0.459027777777778" top="0.75" bottom="0.75" header="0.3" footer="0.3"/>
  <pageSetup paperSize="9" scale="94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9"/>
  <sheetViews>
    <sheetView workbookViewId="0">
      <selection activeCell="N24" sqref="N2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customForma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1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4" t="s">
        <v>9</v>
      </c>
      <c r="J3" s="5" t="s">
        <v>10</v>
      </c>
    </row>
    <row r="4" customFormat="1" ht="26" customHeight="1" spans="1:12">
      <c r="A4" s="6" t="s">
        <v>43</v>
      </c>
      <c r="B4" s="6" t="s">
        <v>44</v>
      </c>
      <c r="C4" s="7" t="s">
        <v>45</v>
      </c>
      <c r="D4" s="6" t="s">
        <v>14</v>
      </c>
      <c r="E4" s="6" t="s">
        <v>15</v>
      </c>
      <c r="F4" s="6">
        <v>1</v>
      </c>
      <c r="G4" s="6">
        <f>0.08*4*159*1.5+0.12*4*100*1.5</f>
        <v>148.32</v>
      </c>
      <c r="H4" s="6">
        <f t="shared" ref="H4:H10" si="0">F4*G4</f>
        <v>148.32</v>
      </c>
      <c r="I4" s="8">
        <v>2304410014</v>
      </c>
      <c r="J4" s="7" t="s">
        <v>46</v>
      </c>
      <c r="K4">
        <f>0.08*100+0.04*156</f>
        <v>14.24</v>
      </c>
    </row>
    <row r="5" customFormat="1" ht="26" customHeight="1" spans="1:12">
      <c r="A5" s="6" t="s">
        <v>43</v>
      </c>
      <c r="B5" s="6" t="s">
        <v>47</v>
      </c>
      <c r="C5" s="7" t="s">
        <v>48</v>
      </c>
      <c r="D5" s="6" t="s">
        <v>14</v>
      </c>
      <c r="E5" s="6" t="s">
        <v>15</v>
      </c>
      <c r="F5" s="6">
        <v>1</v>
      </c>
      <c r="G5" s="6">
        <f>0.08*4*208*1.5+0.12*4*100*1.5</f>
        <v>171.84</v>
      </c>
      <c r="H5" s="6">
        <f t="shared" si="0"/>
        <v>171.84</v>
      </c>
      <c r="I5" s="8">
        <v>2304410015</v>
      </c>
      <c r="J5" s="7" t="s">
        <v>46</v>
      </c>
      <c r="K5">
        <f>0.08*208+0.04*100</f>
        <v>20.64</v>
      </c>
    </row>
    <row r="6" customFormat="1" ht="26" customHeight="1" spans="1:12">
      <c r="A6" s="6" t="s">
        <v>43</v>
      </c>
      <c r="B6" s="6" t="s">
        <v>49</v>
      </c>
      <c r="C6" s="7" t="s">
        <v>50</v>
      </c>
      <c r="D6" s="6" t="s">
        <v>14</v>
      </c>
      <c r="E6" s="6" t="s">
        <v>15</v>
      </c>
      <c r="F6" s="6">
        <v>1</v>
      </c>
      <c r="G6" s="6">
        <f>0.1*4*840*1.5</f>
        <v>504</v>
      </c>
      <c r="H6" s="6">
        <f t="shared" si="0"/>
        <v>504</v>
      </c>
      <c r="I6" s="8">
        <v>2405210084</v>
      </c>
      <c r="J6" s="7" t="s">
        <v>46</v>
      </c>
      <c r="K6">
        <f>0.05*840</f>
        <v>42</v>
      </c>
    </row>
    <row r="7" customFormat="1" ht="26" customHeight="1" spans="1:12">
      <c r="A7" s="6" t="s">
        <v>43</v>
      </c>
      <c r="B7" s="6" t="s">
        <v>51</v>
      </c>
      <c r="C7" s="7" t="s">
        <v>52</v>
      </c>
      <c r="D7" s="6" t="s">
        <v>14</v>
      </c>
      <c r="E7" s="6" t="s">
        <v>15</v>
      </c>
      <c r="F7" s="6">
        <v>1</v>
      </c>
      <c r="G7" s="6">
        <f>0.1*4*660*1.5</f>
        <v>396</v>
      </c>
      <c r="H7" s="6">
        <f t="shared" si="0"/>
        <v>396</v>
      </c>
      <c r="I7" s="8">
        <v>2405210085</v>
      </c>
      <c r="J7" s="7" t="s">
        <v>46</v>
      </c>
      <c r="K7">
        <f>0.05*660</f>
        <v>33</v>
      </c>
    </row>
    <row r="8" customFormat="1" ht="26" customHeight="1" spans="1:12">
      <c r="A8" s="6" t="s">
        <v>43</v>
      </c>
      <c r="B8" s="6" t="s">
        <v>53</v>
      </c>
      <c r="C8" s="7" t="s">
        <v>54</v>
      </c>
      <c r="D8" s="6" t="s">
        <v>14</v>
      </c>
      <c r="E8" s="6" t="s">
        <v>15</v>
      </c>
      <c r="F8" s="6">
        <v>2</v>
      </c>
      <c r="G8" s="6">
        <f>0.17*4*240*1.5</f>
        <v>244.8</v>
      </c>
      <c r="H8" s="6">
        <f t="shared" si="0"/>
        <v>489.6</v>
      </c>
      <c r="I8" s="8" t="s">
        <v>55</v>
      </c>
      <c r="J8" s="7" t="s">
        <v>46</v>
      </c>
      <c r="K8">
        <f>0.12*240</f>
        <v>28.8</v>
      </c>
    </row>
    <row r="9" customFormat="1" ht="26" customHeight="1" spans="1:12">
      <c r="A9" s="6" t="s">
        <v>43</v>
      </c>
      <c r="B9" s="6" t="s">
        <v>56</v>
      </c>
      <c r="C9" s="7" t="s">
        <v>57</v>
      </c>
      <c r="D9" s="6" t="s">
        <v>14</v>
      </c>
      <c r="E9" s="6" t="s">
        <v>15</v>
      </c>
      <c r="F9" s="6">
        <v>1</v>
      </c>
      <c r="G9" s="6">
        <f>0.1*4*360*1.5</f>
        <v>216</v>
      </c>
      <c r="H9" s="6">
        <f t="shared" si="0"/>
        <v>216</v>
      </c>
      <c r="I9" s="8">
        <v>250031006</v>
      </c>
      <c r="J9" s="7" t="s">
        <v>46</v>
      </c>
      <c r="K9">
        <f>0.05*360</f>
        <v>18</v>
      </c>
    </row>
    <row r="10" customFormat="1" ht="26" customHeight="1" spans="1:12">
      <c r="A10" s="6" t="s">
        <v>43</v>
      </c>
      <c r="B10" s="6" t="s">
        <v>58</v>
      </c>
      <c r="C10" s="7" t="s">
        <v>59</v>
      </c>
      <c r="D10" s="6" t="s">
        <v>14</v>
      </c>
      <c r="E10" s="6" t="s">
        <v>15</v>
      </c>
      <c r="F10" s="6">
        <v>1</v>
      </c>
      <c r="G10" s="6">
        <f>0.17*4*240*1.5</f>
        <v>244.8</v>
      </c>
      <c r="H10" s="6">
        <f t="shared" si="0"/>
        <v>244.8</v>
      </c>
      <c r="I10" s="8">
        <v>250031006</v>
      </c>
      <c r="J10" s="7" t="s">
        <v>46</v>
      </c>
      <c r="K10">
        <f>0.12*240</f>
        <v>28.8</v>
      </c>
    </row>
    <row r="11" customFormat="1" ht="26" customHeight="1" spans="1:12">
      <c r="A11" s="9" t="s">
        <v>37</v>
      </c>
      <c r="B11" s="10"/>
      <c r="C11" s="10"/>
      <c r="D11" s="10"/>
      <c r="E11" s="11"/>
      <c r="F11" s="12">
        <f t="shared" ref="F11:K11" si="1">SUM(F4:F10)</f>
        <v>8</v>
      </c>
      <c r="G11" s="12"/>
      <c r="H11" s="13">
        <f t="shared" si="1"/>
        <v>2170.56</v>
      </c>
      <c r="I11" s="12"/>
      <c r="J11" s="2"/>
      <c r="K11">
        <f t="shared" si="1"/>
        <v>185.48</v>
      </c>
      <c r="L11">
        <f>K11/1000</f>
        <v>0.18548</v>
      </c>
    </row>
    <row r="12" customFormat="1" spans="1:12">
      <c r="A12" s="14" t="s">
        <v>60</v>
      </c>
      <c r="B12" s="14"/>
      <c r="C12" s="15"/>
      <c r="D12" s="15"/>
      <c r="E12" s="15"/>
      <c r="F12" s="15"/>
      <c r="G12" s="15"/>
      <c r="H12" s="15"/>
      <c r="I12" s="15"/>
      <c r="J12" s="15"/>
      <c r="L12">
        <f>L11*7000</f>
        <v>1298.36</v>
      </c>
    </row>
    <row r="13" customFormat="1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L13">
        <f>H11-L12</f>
        <v>872.2</v>
      </c>
    </row>
    <row r="14" customFormat="1" spans="1:12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customFormat="1" ht="40" customHeight="1" spans="1:12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customFormat="1" spans="1:12">
      <c r="C16" t="s">
        <v>39</v>
      </c>
    </row>
    <row r="17" customFormat="1" spans="3:3">
      <c r="C17" t="s">
        <v>40</v>
      </c>
    </row>
    <row r="18" customFormat="1" spans="3:3">
      <c r="C18" t="s">
        <v>41</v>
      </c>
    </row>
    <row r="19" customFormat="1" spans="3:3">
      <c r="C19" t="s">
        <v>42</v>
      </c>
    </row>
  </sheetData>
  <mergeCells count="3">
    <mergeCell ref="A11:E11"/>
    <mergeCell ref="A1:J2"/>
    <mergeCell ref="A12:J1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2026-04-12T07:27:28Z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74BC74769B894416B7860D19CAC8317F_13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